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bfiler\www.gb.nrao.edu\content\nrqz\"/>
    </mc:Choice>
  </mc:AlternateContent>
  <bookViews>
    <workbookView xWindow="5085" yWindow="165" windowWidth="32205" windowHeight="11445"/>
  </bookViews>
  <sheets>
    <sheet name="Site inspection worksheet" sheetId="2" r:id="rId1"/>
    <sheet name="Applicant Comments" sheetId="5" r:id="rId2"/>
    <sheet name="Alpha +45°" sheetId="3" r:id="rId3"/>
    <sheet name="Beta +45°" sheetId="6" r:id="rId4"/>
    <sheet name="Gamma +45°" sheetId="7" r:id="rId5"/>
    <sheet name="Alpha -45°" sheetId="4" r:id="rId6"/>
    <sheet name="Beta -45°" sheetId="8" r:id="rId7"/>
    <sheet name="Gamma -45°" sheetId="9" r:id="rId8"/>
  </sheets>
  <calcPr calcId="162913"/>
</workbook>
</file>

<file path=xl/calcChain.xml><?xml version="1.0" encoding="utf-8"?>
<calcChain xmlns="http://schemas.openxmlformats.org/spreadsheetml/2006/main">
  <c r="J73" i="2" l="1"/>
  <c r="J74" i="2" s="1"/>
  <c r="Q2" i="2"/>
  <c r="R2" i="2"/>
  <c r="Q7" i="2"/>
  <c r="R7" i="2"/>
  <c r="Q8" i="2"/>
  <c r="R8" i="2"/>
  <c r="Q9" i="2"/>
  <c r="R9" i="2"/>
  <c r="B49" i="2"/>
  <c r="C49" i="2"/>
  <c r="B54" i="2"/>
  <c r="C54" i="2"/>
  <c r="B55" i="2"/>
  <c r="C55" i="2"/>
  <c r="B56" i="2"/>
  <c r="C56" i="2"/>
  <c r="J12" i="2" l="1"/>
  <c r="L12" i="2" s="1"/>
  <c r="N73" i="2" l="1"/>
  <c r="N74" i="2" s="1"/>
  <c r="L73" i="2"/>
  <c r="L74" i="2" s="1"/>
  <c r="AA35" i="2" l="1"/>
  <c r="AA36" i="2" s="1"/>
  <c r="Y35" i="2"/>
  <c r="Y36" i="2" s="1"/>
  <c r="Y37" i="2" s="1"/>
  <c r="Y38" i="2" s="1"/>
  <c r="W35" i="2"/>
  <c r="W36" i="2" s="1"/>
  <c r="W37" i="2" s="1"/>
  <c r="W38" i="2" s="1"/>
  <c r="U35" i="2"/>
  <c r="U36" i="2" s="1"/>
  <c r="S35" i="2"/>
  <c r="S36" i="2" s="1"/>
  <c r="S42" i="2" s="1"/>
  <c r="Q35" i="2"/>
  <c r="Q36" i="2" s="1"/>
  <c r="AA25" i="2"/>
  <c r="Y25" i="2"/>
  <c r="W25" i="2"/>
  <c r="U25" i="2"/>
  <c r="S25" i="2"/>
  <c r="Q25" i="2"/>
  <c r="AA24" i="2"/>
  <c r="Y24" i="2"/>
  <c r="W24" i="2"/>
  <c r="U24" i="2"/>
  <c r="S24" i="2"/>
  <c r="Q24" i="2"/>
  <c r="AA23" i="2"/>
  <c r="Y23" i="2"/>
  <c r="W23" i="2"/>
  <c r="U23" i="2"/>
  <c r="S23" i="2"/>
  <c r="Q23" i="2"/>
  <c r="S37" i="2" l="1"/>
  <c r="S38" i="2" s="1"/>
  <c r="S43" i="2"/>
  <c r="Q43" i="2"/>
  <c r="Q42" i="2"/>
  <c r="Q37" i="2"/>
  <c r="Q38" i="2" s="1"/>
  <c r="U43" i="2"/>
  <c r="U37" i="2"/>
  <c r="U38" i="2" s="1"/>
  <c r="U42" i="2"/>
  <c r="AA37" i="2"/>
  <c r="AA38" i="2" s="1"/>
  <c r="AA43" i="2"/>
  <c r="AA42" i="2"/>
  <c r="W42" i="2"/>
  <c r="W43" i="2"/>
  <c r="Y42" i="2"/>
  <c r="Y43" i="2"/>
  <c r="H10" i="2"/>
  <c r="H9" i="2"/>
  <c r="B68" i="2" l="1"/>
  <c r="N35" i="2" l="1"/>
  <c r="N36" i="2" s="1"/>
  <c r="L35" i="2"/>
  <c r="L36" i="2" s="1"/>
  <c r="N25" i="2"/>
  <c r="L25" i="2"/>
  <c r="N24" i="2"/>
  <c r="L24" i="2"/>
  <c r="N23" i="2"/>
  <c r="L23" i="2"/>
  <c r="J35" i="2"/>
  <c r="J36" i="2" s="1"/>
  <c r="J25" i="2"/>
  <c r="J24" i="2"/>
  <c r="J23" i="2"/>
  <c r="N37" i="2" l="1"/>
  <c r="N38" i="2" s="1"/>
  <c r="N43" i="2"/>
  <c r="N42" i="2"/>
  <c r="L37" i="2"/>
  <c r="L38" i="2" s="1"/>
  <c r="L43" i="2"/>
  <c r="L42" i="2"/>
  <c r="J37" i="2"/>
  <c r="J38" i="2" s="1"/>
  <c r="J43" i="2"/>
  <c r="J42" i="2"/>
  <c r="D35" i="2"/>
  <c r="D36" i="2" s="1"/>
  <c r="D43" i="2" s="1"/>
  <c r="H68" i="2"/>
  <c r="H67" i="2"/>
  <c r="H35" i="2"/>
  <c r="H36" i="2" s="1"/>
  <c r="H43" i="2" s="1"/>
  <c r="F35" i="2"/>
  <c r="F36" i="2" s="1"/>
  <c r="F37" i="2" s="1"/>
  <c r="F38" i="2" s="1"/>
  <c r="H25" i="2"/>
  <c r="F25" i="2"/>
  <c r="D25" i="2"/>
  <c r="H24" i="2"/>
  <c r="F24" i="2"/>
  <c r="D24" i="2"/>
  <c r="H23" i="2"/>
  <c r="F23" i="2"/>
  <c r="D23" i="2"/>
  <c r="G14" i="2"/>
  <c r="G15" i="2" s="1"/>
  <c r="D42" i="2" l="1"/>
  <c r="H37" i="2"/>
  <c r="H38" i="2" s="1"/>
  <c r="H42" i="2"/>
  <c r="F42" i="2"/>
  <c r="F43" i="2"/>
  <c r="D37" i="2"/>
  <c r="D38" i="2" s="1"/>
  <c r="F69" i="2"/>
  <c r="AA40" i="2" l="1"/>
  <c r="F73" i="2"/>
  <c r="F74" i="2" s="1"/>
  <c r="H73" i="2"/>
  <c r="H74" i="2" s="1"/>
  <c r="D73" i="2"/>
  <c r="D74" i="2" s="1"/>
  <c r="AC40" i="2" l="1"/>
  <c r="J13" i="2"/>
  <c r="L13" i="2" s="1"/>
  <c r="L14" i="2" l="1"/>
  <c r="M14" i="2"/>
</calcChain>
</file>

<file path=xl/sharedStrings.xml><?xml version="1.0" encoding="utf-8"?>
<sst xmlns="http://schemas.openxmlformats.org/spreadsheetml/2006/main" count="293" uniqueCount="130">
  <si>
    <t>NRQZ#</t>
  </si>
  <si>
    <t>°Mag</t>
  </si>
  <si>
    <t>Frequency:</t>
  </si>
  <si>
    <t>MHz</t>
  </si>
  <si>
    <t>watts  at</t>
  </si>
  <si>
    <t>° True (Фd)</t>
  </si>
  <si>
    <t>° True</t>
  </si>
  <si>
    <t>Sector</t>
  </si>
  <si>
    <t>a.</t>
  </si>
  <si>
    <t>b.</t>
  </si>
  <si>
    <t>Maximum Antenna Gain</t>
  </si>
  <si>
    <t>dBd</t>
  </si>
  <si>
    <t>c.</t>
  </si>
  <si>
    <t>°T</t>
  </si>
  <si>
    <t>Antenna Azimuth (Mag)</t>
  </si>
  <si>
    <t>d.</t>
  </si>
  <si>
    <t>Az to GBT on Antenna Pattern</t>
  </si>
  <si>
    <t>°</t>
  </si>
  <si>
    <t>e.</t>
  </si>
  <si>
    <t>dB</t>
  </si>
  <si>
    <t>f.</t>
  </si>
  <si>
    <t>Antenna Gain to GBT Below Maximum</t>
  </si>
  <si>
    <t>g.</t>
  </si>
  <si>
    <t>Mechanical Downtilt (Фbt)</t>
  </si>
  <si>
    <t>h.</t>
  </si>
  <si>
    <t>Loss to GBT Due to Mechanical Downtilt</t>
  </si>
  <si>
    <t>i.</t>
  </si>
  <si>
    <t>Transmitter Output Power</t>
  </si>
  <si>
    <t>watts</t>
  </si>
  <si>
    <t>j.</t>
  </si>
  <si>
    <t>System Losses:  Combiner/Duplexer</t>
  </si>
  <si>
    <t>Main Line</t>
  </si>
  <si>
    <t>Misc. connectors, etc.</t>
  </si>
  <si>
    <t>System Loss</t>
  </si>
  <si>
    <t>k.</t>
  </si>
  <si>
    <t>Power to Antenna (ix j)</t>
  </si>
  <si>
    <t>l.</t>
  </si>
  <si>
    <t>Main Beam Power (k x b)</t>
  </si>
  <si>
    <t>m.</t>
  </si>
  <si>
    <t>ERPd to GBT (l x (f + h)) or (I x (e - (h + j)))</t>
  </si>
  <si>
    <t>B</t>
  </si>
  <si>
    <t>Өd</t>
  </si>
  <si>
    <t>A</t>
  </si>
  <si>
    <t>Өd = Angle to 1st Obstacle</t>
  </si>
  <si>
    <t>A = Distance to 1st Obstacle in Feet</t>
  </si>
  <si>
    <t>B = Ant Ht AMSL minus Ht of 1st Obs</t>
  </si>
  <si>
    <t xml:space="preserve">Өd = arctan(B/A) = </t>
  </si>
  <si>
    <t>Effective mechanical downtilt adjustment:</t>
  </si>
  <si>
    <t>Effective Elevation Adjustment =</t>
  </si>
  <si>
    <t>Definitions:</t>
  </si>
  <si>
    <t>Фd = Azimuth to GBT</t>
  </si>
  <si>
    <t>Өd = Elevation to 1st obstacle (negative above horizon)</t>
  </si>
  <si>
    <t>Өbt = Elevation of antenna mechanical beam tilt (neg. above horizon)</t>
  </si>
  <si>
    <t>Note:  No adjustments for electrical beam tilt are required because</t>
  </si>
  <si>
    <t xml:space="preserve">          the pattern data already accounts for this</t>
  </si>
  <si>
    <t>Antenna Gain = HPAT(Eff AZ) + VPAT(Eff ELEV) + Max Gain</t>
  </si>
  <si>
    <t>Antenna Gain to GBT (b - │ f │)</t>
  </si>
  <si>
    <t>Effective Elevation = Өd - Өbt cos(Фd - Фbt) =</t>
  </si>
  <si>
    <t>Effective elevation on vertical pattern = Өd - Өbt cos(Фd - Фbt)   {IF ELEV&lt;0, then add 360}</t>
  </si>
  <si>
    <t>Magnetic Declination Correction</t>
  </si>
  <si>
    <t>° West</t>
  </si>
  <si>
    <t>Effective azimuth on horizontal pattern = Фd - Antenna Azimuth (True)   {If AZ&lt;0, then add 360}</t>
  </si>
  <si>
    <t>Antenna Azimuth (° True or "omni")</t>
  </si>
  <si>
    <t>Lightning Arrestor</t>
  </si>
  <si>
    <t>RF Filter</t>
  </si>
  <si>
    <t>A -Өd value indicates that the first obstacle is above the horizon</t>
  </si>
  <si>
    <t>A +Өd value indicaes that the first obstacle is below the horizon</t>
  </si>
  <si>
    <t>Power at output of duplexer</t>
  </si>
  <si>
    <t>Фbt = Azimuth of mechanical beam tilt (verticle)</t>
  </si>
  <si>
    <t>Enter 1st Obstacle Information provided by NRQZ office</t>
  </si>
  <si>
    <t>POLARIZATION Dual polarization</t>
  </si>
  <si>
    <t>Meters (m) AMSL</t>
  </si>
  <si>
    <t>Meters (m) AGL</t>
  </si>
  <si>
    <t>TX AMSL (ft)</t>
  </si>
  <si>
    <t>(Value Only)</t>
  </si>
  <si>
    <t>FT</t>
  </si>
  <si>
    <t>(dd mm ss.s)</t>
  </si>
  <si>
    <t>Distance to 1st Obstacle (km)</t>
  </si>
  <si>
    <t>AMSL of 1st Obstacle (Ft)</t>
  </si>
  <si>
    <t>REVISION</t>
  </si>
  <si>
    <t>DATE of submission</t>
  </si>
  <si>
    <t>MCN Code</t>
  </si>
  <si>
    <t>eNB Code</t>
  </si>
  <si>
    <t>NRAO AERP (watts)</t>
  </si>
  <si>
    <t>Beta RRH 1 +45</t>
  </si>
  <si>
    <t>Beta RRH 2 +45</t>
  </si>
  <si>
    <t>Gamma RRH 1 +45</t>
  </si>
  <si>
    <t>Gamma RRH 2 +45</t>
  </si>
  <si>
    <t>Alpha RRH 1 +45</t>
  </si>
  <si>
    <t>Alpha RRH 2 +45</t>
  </si>
  <si>
    <t>Alpha RRH 1 -45</t>
  </si>
  <si>
    <t>Alpha RRH 2 -45</t>
  </si>
  <si>
    <t>Beta RRH 1 -45</t>
  </si>
  <si>
    <t>Beta RRH 2 -45</t>
  </si>
  <si>
    <t>Gamma RRH 1 -45</t>
  </si>
  <si>
    <t>Gamma RRH 2 -45</t>
  </si>
  <si>
    <t>Date</t>
  </si>
  <si>
    <t>Declination</t>
  </si>
  <si>
    <t>Site Name</t>
  </si>
  <si>
    <t>Location</t>
  </si>
  <si>
    <t>City/State</t>
  </si>
  <si>
    <t>Dominant path</t>
  </si>
  <si>
    <t>Antenna Type: Electrical Down Tilt Range</t>
  </si>
  <si>
    <t>Antenna Type: Model Number/Port</t>
  </si>
  <si>
    <t>Watts</t>
  </si>
  <si>
    <t>dBm</t>
  </si>
  <si>
    <t>Port or RRH No.</t>
  </si>
  <si>
    <t>Latitude (N):</t>
  </si>
  <si>
    <t>Longitude (W):</t>
  </si>
  <si>
    <t>AMSL</t>
  </si>
  <si>
    <t>HAGL (centerline)</t>
  </si>
  <si>
    <t>Above Mean Sea Level</t>
  </si>
  <si>
    <t>Height above ground level</t>
  </si>
  <si>
    <t>Bandwidth (MHz)</t>
  </si>
  <si>
    <t>https://www.ngdc.noaa.gov/geomag/calculators/magcalc.shtml#declination</t>
  </si>
  <si>
    <t xml:space="preserve">(67) Distance to first obstacle as provided by the NRQZ office. </t>
  </si>
  <si>
    <t>(69) Height of first obstacle as provided by the NRQZ office.</t>
  </si>
  <si>
    <t>(73) Calculated AZ bearing on the vertical pattern based upon offset AZ bearing to GBT</t>
  </si>
  <si>
    <t>(74) Check the antenna pattern at this offset AZ bearing. If AZ bearing is between two values, provide the lesser attenuation.</t>
  </si>
  <si>
    <t>ERPd toward GBT</t>
  </si>
  <si>
    <t>(17) Sector: This field is unlocked so the applicant can provide orientation utilized by dual polarization antenna configurations</t>
  </si>
  <si>
    <t>(18) This is the model number of your antenna and its associated ET</t>
  </si>
  <si>
    <t>(21) Maximum antenna gain associated with specified antenna model number</t>
  </si>
  <si>
    <t>(29) Watts per transmitter or RRH.</t>
  </si>
  <si>
    <t>(26) A calculated value of the Horizontal offset AZ bearing from your facility to GBT.</t>
  </si>
  <si>
    <t>(22) Indicate the AZ bearing of each sector in degrees True North</t>
  </si>
  <si>
    <t>(23) Equals your AZ + ~ 8° or 9° degrees more due to magnetic declination</t>
  </si>
  <si>
    <t>(30-34) Values for system losses are to be indicated as a negative value</t>
  </si>
  <si>
    <t>(27) Provide values only if using Mechanical Tilt AND site is not SCATTER diffraction limited!</t>
  </si>
  <si>
    <t xml:space="preserve">(28) Antenna gain at offset Vertical AZ bearing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</si>
</sst>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_);[Red]\(0.00\)"/>
  </numFmts>
  <fonts count="17" x14ac:knownFonts="1">
    <font>
      <sz val="10"/>
      <name val="Arial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b/>
      <sz val="9"/>
      <color theme="3" tint="-0.249977111117893"/>
      <name val="Arial"/>
      <family val="2"/>
    </font>
    <font>
      <b/>
      <i/>
      <sz val="9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2" fontId="3" fillId="0" borderId="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164" fontId="5" fillId="2" borderId="1" xfId="0" applyNumberFormat="1" applyFont="1" applyFill="1" applyBorder="1" applyProtection="1"/>
    <xf numFmtId="164" fontId="1" fillId="2" borderId="1" xfId="0" applyNumberFormat="1" applyFont="1" applyFill="1" applyBorder="1" applyProtection="1"/>
    <xf numFmtId="2" fontId="2" fillId="2" borderId="1" xfId="0" applyNumberFormat="1" applyFont="1" applyFill="1" applyBorder="1" applyProtection="1"/>
    <xf numFmtId="165" fontId="3" fillId="2" borderId="1" xfId="0" applyNumberFormat="1" applyFont="1" applyFill="1" applyBorder="1" applyProtection="1"/>
    <xf numFmtId="2" fontId="1" fillId="2" borderId="2" xfId="0" applyNumberFormat="1" applyFont="1" applyFill="1" applyBorder="1" applyProtection="1"/>
    <xf numFmtId="2" fontId="4" fillId="2" borderId="1" xfId="0" applyNumberFormat="1" applyFont="1" applyFill="1" applyBorder="1" applyProtection="1"/>
    <xf numFmtId="2" fontId="1" fillId="2" borderId="1" xfId="0" applyNumberFormat="1" applyFont="1" applyFill="1" applyBorder="1" applyProtection="1"/>
    <xf numFmtId="1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164" fontId="1" fillId="2" borderId="0" xfId="0" applyNumberFormat="1" applyFont="1" applyFill="1" applyAlignment="1" applyProtection="1">
      <alignment horizontal="right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left"/>
    </xf>
    <xf numFmtId="0" fontId="7" fillId="3" borderId="0" xfId="1" applyFill="1" applyAlignment="1" applyProtection="1">
      <alignment horizontal="left"/>
    </xf>
    <xf numFmtId="0" fontId="0" fillId="3" borderId="0" xfId="0" applyFill="1"/>
    <xf numFmtId="0" fontId="2" fillId="3" borderId="0" xfId="0" applyFont="1" applyFill="1" applyProtection="1"/>
    <xf numFmtId="0" fontId="3" fillId="3" borderId="0" xfId="0" applyFont="1" applyFill="1" applyProtection="1"/>
    <xf numFmtId="0" fontId="4" fillId="3" borderId="0" xfId="0" applyFont="1" applyFill="1" applyProtection="1"/>
    <xf numFmtId="2" fontId="1" fillId="3" borderId="0" xfId="0" applyNumberFormat="1" applyFont="1" applyFill="1" applyProtection="1"/>
    <xf numFmtId="2" fontId="1" fillId="3" borderId="0" xfId="0" applyNumberFormat="1" applyFont="1" applyFill="1" applyBorder="1" applyProtection="1"/>
    <xf numFmtId="0" fontId="1" fillId="3" borderId="0" xfId="0" applyFont="1" applyFill="1" applyAlignment="1" applyProtection="1"/>
    <xf numFmtId="0" fontId="1" fillId="3" borderId="0" xfId="0" applyFont="1" applyFill="1" applyBorder="1" applyProtection="1">
      <protection locked="0"/>
    </xf>
    <xf numFmtId="1" fontId="1" fillId="3" borderId="0" xfId="0" applyNumberFormat="1" applyFont="1" applyFill="1" applyAlignment="1" applyProtection="1">
      <alignment horizontal="right"/>
    </xf>
    <xf numFmtId="164" fontId="1" fillId="4" borderId="1" xfId="0" applyNumberFormat="1" applyFont="1" applyFill="1" applyBorder="1" applyProtection="1"/>
    <xf numFmtId="2" fontId="1" fillId="4" borderId="0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2" fontId="7" fillId="3" borderId="0" xfId="1" applyNumberFormat="1" applyFill="1" applyBorder="1" applyAlignment="1" applyProtection="1"/>
    <xf numFmtId="0" fontId="11" fillId="3" borderId="0" xfId="1" applyFon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Alignment="1" applyProtection="1"/>
    <xf numFmtId="0" fontId="12" fillId="3" borderId="0" xfId="0" applyFont="1" applyFill="1" applyProtection="1"/>
    <xf numFmtId="0" fontId="13" fillId="3" borderId="0" xfId="0" applyFont="1" applyFill="1" applyProtection="1"/>
    <xf numFmtId="15" fontId="10" fillId="3" borderId="0" xfId="0" applyNumberFormat="1" applyFont="1" applyFill="1" applyProtection="1"/>
    <xf numFmtId="0" fontId="14" fillId="3" borderId="0" xfId="0" applyFont="1" applyFill="1" applyProtection="1"/>
    <xf numFmtId="0" fontId="1" fillId="0" borderId="3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/>
    </xf>
    <xf numFmtId="0" fontId="7" fillId="3" borderId="0" xfId="1" applyFill="1" applyAlignment="1" applyProtection="1">
      <protection locked="0"/>
    </xf>
    <xf numFmtId="0" fontId="10" fillId="3" borderId="0" xfId="0" applyFont="1" applyFill="1" applyProtection="1"/>
    <xf numFmtId="0" fontId="15" fillId="3" borderId="0" xfId="0" applyFont="1" applyFill="1" applyAlignment="1" applyProtection="1"/>
    <xf numFmtId="0" fontId="1" fillId="0" borderId="4" xfId="0" applyFont="1" applyFill="1" applyBorder="1" applyProtection="1">
      <protection locked="0"/>
    </xf>
    <xf numFmtId="0" fontId="15" fillId="0" borderId="2" xfId="0" applyFont="1" applyFill="1" applyBorder="1" applyAlignment="1" applyProtection="1">
      <protection locked="0"/>
    </xf>
    <xf numFmtId="0" fontId="15" fillId="0" borderId="3" xfId="0" applyFont="1" applyFill="1" applyBorder="1" applyAlignment="1" applyProtection="1">
      <protection locked="0"/>
    </xf>
    <xf numFmtId="0" fontId="11" fillId="0" borderId="2" xfId="0" applyFont="1" applyFill="1" applyBorder="1" applyProtection="1">
      <protection locked="0"/>
    </xf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/>
    </xf>
    <xf numFmtId="0" fontId="15" fillId="0" borderId="5" xfId="0" applyFont="1" applyFill="1" applyBorder="1" applyAlignment="1" applyProtection="1">
      <protection locked="0"/>
    </xf>
    <xf numFmtId="0" fontId="15" fillId="0" borderId="6" xfId="0" applyFont="1" applyFill="1" applyBorder="1" applyAlignment="1" applyProtection="1">
      <protection locked="0"/>
    </xf>
    <xf numFmtId="49" fontId="8" fillId="0" borderId="1" xfId="0" applyNumberFormat="1" applyFont="1" applyFill="1" applyBorder="1" applyProtection="1">
      <protection locked="0"/>
    </xf>
    <xf numFmtId="49" fontId="1" fillId="3" borderId="0" xfId="0" applyNumberFormat="1" applyFont="1" applyFill="1" applyProtection="1"/>
    <xf numFmtId="164" fontId="1" fillId="3" borderId="0" xfId="0" applyNumberFormat="1" applyFont="1" applyFill="1" applyProtection="1"/>
    <xf numFmtId="0" fontId="1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Alignment="1" applyProtection="1">
      <alignment horizontal="center"/>
    </xf>
    <xf numFmtId="0" fontId="15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center"/>
    </xf>
    <xf numFmtId="15" fontId="16" fillId="3" borderId="0" xfId="0" applyNumberFormat="1" applyFont="1" applyFill="1" applyProtection="1"/>
    <xf numFmtId="0" fontId="7" fillId="0" borderId="0" xfId="1" applyAlignment="1" applyProtection="1">
      <alignment vertical="center"/>
    </xf>
    <xf numFmtId="0" fontId="5" fillId="3" borderId="0" xfId="0" applyFont="1" applyFill="1"/>
    <xf numFmtId="0" fontId="1" fillId="5" borderId="7" xfId="0" applyFont="1" applyFill="1" applyBorder="1" applyProtection="1"/>
    <xf numFmtId="0" fontId="1" fillId="5" borderId="8" xfId="0" applyFont="1" applyFill="1" applyBorder="1" applyProtection="1"/>
    <xf numFmtId="2" fontId="1" fillId="5" borderId="9" xfId="0" applyNumberFormat="1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1DF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59</xdr:row>
      <xdr:rowOff>76200</xdr:rowOff>
    </xdr:from>
    <xdr:to>
      <xdr:col>7</xdr:col>
      <xdr:colOff>590550</xdr:colOff>
      <xdr:row>63</xdr:row>
      <xdr:rowOff>152400</xdr:rowOff>
    </xdr:to>
    <xdr:sp macro="" textlink="">
      <xdr:nvSpPr>
        <xdr:cNvPr id="2051" name="AutoShape 1"/>
        <xdr:cNvSpPr>
          <a:spLocks noChangeArrowheads="1"/>
        </xdr:cNvSpPr>
      </xdr:nvSpPr>
      <xdr:spPr bwMode="auto">
        <a:xfrm rot="10800000" flipV="1">
          <a:off x="4000500" y="6076950"/>
          <a:ext cx="1733550" cy="685800"/>
        </a:xfrm>
        <a:prstGeom prst="rtTriangl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tabSelected="1" zoomScaleNormal="100" workbookViewId="0">
      <selection activeCell="C2" sqref="C2"/>
    </sheetView>
  </sheetViews>
  <sheetFormatPr defaultRowHeight="12.75" x14ac:dyDescent="0.2"/>
  <cols>
    <col min="1" max="1" width="2.85546875" customWidth="1"/>
    <col min="2" max="2" width="9.7109375" customWidth="1"/>
    <col min="3" max="3" width="25.140625" customWidth="1"/>
    <col min="4" max="4" width="17.28515625" customWidth="1"/>
    <col min="5" max="5" width="5.7109375" customWidth="1"/>
    <col min="6" max="6" width="17.28515625" customWidth="1"/>
    <col min="7" max="7" width="5.7109375" customWidth="1"/>
    <col min="8" max="8" width="17.28515625" customWidth="1"/>
    <col min="9" max="9" width="5.7109375" customWidth="1"/>
    <col min="10" max="10" width="17.28515625" customWidth="1"/>
    <col min="11" max="11" width="5.7109375" customWidth="1"/>
    <col min="12" max="12" width="17.28515625" customWidth="1"/>
    <col min="13" max="13" width="5.7109375" customWidth="1"/>
    <col min="14" max="14" width="17.28515625" customWidth="1"/>
    <col min="15" max="15" width="5.7109375" customWidth="1"/>
    <col min="17" max="17" width="17.28515625" customWidth="1"/>
    <col min="18" max="18" width="5.7109375" customWidth="1"/>
    <col min="19" max="19" width="17.28515625" customWidth="1"/>
    <col min="20" max="20" width="5.7109375" customWidth="1"/>
    <col min="21" max="21" width="17.28515625" customWidth="1"/>
    <col min="22" max="22" width="5.7109375" customWidth="1"/>
    <col min="23" max="23" width="17.28515625" customWidth="1"/>
    <col min="24" max="24" width="5.7109375" customWidth="1"/>
    <col min="25" max="25" width="17.28515625" customWidth="1"/>
    <col min="26" max="26" width="5.7109375" customWidth="1"/>
    <col min="27" max="27" width="17.28515625" customWidth="1"/>
    <col min="28" max="28" width="5.7109375" customWidth="1"/>
  </cols>
  <sheetData>
    <row r="1" spans="1:31" s="16" customFormat="1" ht="20.25" x14ac:dyDescent="0.3">
      <c r="B1" s="40" t="s">
        <v>79</v>
      </c>
      <c r="C1" s="67">
        <v>44238</v>
      </c>
      <c r="H1" s="33"/>
      <c r="I1" s="16" t="s">
        <v>80</v>
      </c>
      <c r="J1" s="41"/>
      <c r="Q1" s="20"/>
    </row>
    <row r="2" spans="1:31" s="16" customFormat="1" x14ac:dyDescent="0.2">
      <c r="B2" s="16" t="s">
        <v>0</v>
      </c>
      <c r="C2" s="5"/>
      <c r="Q2" s="69" t="str">
        <f t="shared" ref="Q2:R9" si="0">B2</f>
        <v>NRQZ#</v>
      </c>
      <c r="R2" s="16">
        <f t="shared" si="0"/>
        <v>0</v>
      </c>
    </row>
    <row r="3" spans="1:31" s="16" customFormat="1" x14ac:dyDescent="0.2">
      <c r="C3" s="46"/>
      <c r="D3" s="46"/>
      <c r="G3" s="17" t="s">
        <v>59</v>
      </c>
      <c r="H3" s="49"/>
      <c r="I3" s="16" t="s">
        <v>60</v>
      </c>
      <c r="J3" s="35" t="s">
        <v>74</v>
      </c>
      <c r="K3" s="39"/>
      <c r="Q3" s="69"/>
    </row>
    <row r="4" spans="1:31" s="16" customFormat="1" x14ac:dyDescent="0.2">
      <c r="B4" s="47"/>
      <c r="C4" s="17" t="s">
        <v>96</v>
      </c>
      <c r="D4" s="51"/>
      <c r="E4" s="38"/>
      <c r="F4" s="48" t="s">
        <v>97</v>
      </c>
      <c r="G4" s="55"/>
      <c r="H4" s="50"/>
      <c r="I4" s="50"/>
      <c r="J4" s="56"/>
      <c r="K4" s="39"/>
      <c r="Q4" s="69"/>
    </row>
    <row r="5" spans="1:31" s="16" customFormat="1" x14ac:dyDescent="0.2">
      <c r="C5" s="18"/>
      <c r="E5" s="19"/>
      <c r="F5" s="68" t="s">
        <v>114</v>
      </c>
      <c r="G5" s="68"/>
      <c r="H5" s="68"/>
      <c r="I5" s="68"/>
      <c r="J5" s="68"/>
      <c r="Q5" s="69"/>
      <c r="AE5" s="39"/>
    </row>
    <row r="6" spans="1:31" s="16" customFormat="1" x14ac:dyDescent="0.2">
      <c r="C6" s="45"/>
      <c r="E6" s="19"/>
      <c r="F6" s="46"/>
      <c r="G6" s="19"/>
      <c r="H6" s="19"/>
      <c r="I6" s="19"/>
      <c r="Q6" s="69"/>
      <c r="AE6" s="39"/>
    </row>
    <row r="7" spans="1:31" s="16" customFormat="1" x14ac:dyDescent="0.2">
      <c r="B7" s="16" t="s">
        <v>98</v>
      </c>
      <c r="C7" s="5"/>
      <c r="D7" s="16" t="s">
        <v>107</v>
      </c>
      <c r="E7" s="62"/>
      <c r="F7" s="62"/>
      <c r="G7" s="16" t="s">
        <v>76</v>
      </c>
      <c r="Q7" s="69" t="str">
        <f t="shared" si="0"/>
        <v>Site Name</v>
      </c>
      <c r="R7" s="16">
        <f t="shared" si="0"/>
        <v>0</v>
      </c>
      <c r="AE7" s="39"/>
    </row>
    <row r="8" spans="1:31" s="16" customFormat="1" x14ac:dyDescent="0.2">
      <c r="B8" s="16" t="s">
        <v>99</v>
      </c>
      <c r="C8" s="52"/>
      <c r="D8" s="16" t="s">
        <v>108</v>
      </c>
      <c r="E8" s="63"/>
      <c r="F8" s="63"/>
      <c r="G8" s="16" t="s">
        <v>76</v>
      </c>
      <c r="Q8" s="69" t="str">
        <f t="shared" si="0"/>
        <v>Location</v>
      </c>
      <c r="R8" s="16">
        <f t="shared" si="0"/>
        <v>0</v>
      </c>
      <c r="AE8" s="39"/>
    </row>
    <row r="9" spans="1:31" s="16" customFormat="1" ht="12.75" customHeight="1" x14ac:dyDescent="0.2">
      <c r="B9" s="48" t="s">
        <v>100</v>
      </c>
      <c r="C9" s="50"/>
      <c r="D9" s="16" t="s">
        <v>109</v>
      </c>
      <c r="E9" s="62"/>
      <c r="F9" s="62"/>
      <c r="G9" s="16" t="s">
        <v>71</v>
      </c>
      <c r="H9" s="36">
        <f>SUM(E9*3.2808)</f>
        <v>0</v>
      </c>
      <c r="I9" s="16" t="s">
        <v>75</v>
      </c>
      <c r="J9" s="16" t="s">
        <v>111</v>
      </c>
      <c r="L9" s="17" t="s">
        <v>81</v>
      </c>
      <c r="N9" s="43"/>
      <c r="Q9" s="69" t="str">
        <f t="shared" si="0"/>
        <v>City/State</v>
      </c>
      <c r="R9" s="16">
        <f t="shared" si="0"/>
        <v>0</v>
      </c>
      <c r="AE9" s="39"/>
    </row>
    <row r="10" spans="1:31" s="16" customFormat="1" x14ac:dyDescent="0.2">
      <c r="B10" s="64"/>
      <c r="C10" s="64"/>
      <c r="D10" s="16" t="s">
        <v>110</v>
      </c>
      <c r="E10" s="62"/>
      <c r="F10" s="62"/>
      <c r="G10" s="16" t="s">
        <v>72</v>
      </c>
      <c r="H10" s="36">
        <f>SUM(E10*3.2808)</f>
        <v>0</v>
      </c>
      <c r="I10" s="16" t="s">
        <v>75</v>
      </c>
      <c r="J10" s="16" t="s">
        <v>112</v>
      </c>
      <c r="L10" s="17" t="s">
        <v>82</v>
      </c>
      <c r="N10" s="43"/>
      <c r="Q10" s="20"/>
      <c r="AE10" s="39"/>
    </row>
    <row r="11" spans="1:31" s="16" customFormat="1" ht="12.75" customHeight="1" x14ac:dyDescent="0.2">
      <c r="B11" s="64"/>
      <c r="C11" s="64"/>
      <c r="D11" s="16" t="s">
        <v>2</v>
      </c>
      <c r="E11" s="62"/>
      <c r="F11" s="62"/>
      <c r="G11" s="16" t="s">
        <v>3</v>
      </c>
      <c r="Q11" s="20"/>
      <c r="AE11" s="39"/>
    </row>
    <row r="12" spans="1:31" s="16" customFormat="1" x14ac:dyDescent="0.2">
      <c r="J12" s="24">
        <f>SUM(D13)</f>
        <v>0</v>
      </c>
      <c r="K12" s="16" t="s">
        <v>104</v>
      </c>
      <c r="L12" s="59" t="e">
        <f>10*LOG(J12/0.001)</f>
        <v>#NUM!</v>
      </c>
      <c r="M12" s="16" t="s">
        <v>105</v>
      </c>
      <c r="Q12" s="20"/>
      <c r="AE12" s="39"/>
    </row>
    <row r="13" spans="1:31" s="16" customFormat="1" ht="12.75" customHeight="1" x14ac:dyDescent="0.2">
      <c r="A13" s="65" t="s">
        <v>83</v>
      </c>
      <c r="B13" s="65"/>
      <c r="C13" s="65"/>
      <c r="D13" s="2"/>
      <c r="E13" s="66" t="s">
        <v>4</v>
      </c>
      <c r="F13" s="66"/>
      <c r="G13" s="37"/>
      <c r="H13" s="16" t="s">
        <v>5</v>
      </c>
      <c r="J13" s="24">
        <f>SUM(AA40)</f>
        <v>0</v>
      </c>
      <c r="K13" s="16" t="s">
        <v>104</v>
      </c>
      <c r="L13" s="59" t="e">
        <f>10*LOG(J13/0.001)</f>
        <v>#NUM!</v>
      </c>
      <c r="M13" s="16" t="s">
        <v>105</v>
      </c>
      <c r="Q13" s="20"/>
    </row>
    <row r="14" spans="1:31" s="16" customFormat="1" x14ac:dyDescent="0.2">
      <c r="A14" s="53"/>
      <c r="B14" s="53"/>
      <c r="C14" s="54" t="s">
        <v>113</v>
      </c>
      <c r="D14" s="2"/>
      <c r="E14" s="66" t="s">
        <v>4</v>
      </c>
      <c r="F14" s="66"/>
      <c r="G14" s="6">
        <f>G13</f>
        <v>0</v>
      </c>
      <c r="H14" s="16" t="s">
        <v>6</v>
      </c>
      <c r="L14" s="59" t="e">
        <f>SUM(L12-L13)</f>
        <v>#NUM!</v>
      </c>
      <c r="M14" s="16" t="e">
        <f>IF(L12 &gt; L13,"Underlimit","Overlimit")</f>
        <v>#NUM!</v>
      </c>
      <c r="Q14" s="20"/>
    </row>
    <row r="15" spans="1:31" s="16" customFormat="1" x14ac:dyDescent="0.2">
      <c r="A15" s="53"/>
      <c r="B15" s="53"/>
      <c r="C15" s="54" t="s">
        <v>101</v>
      </c>
      <c r="D15" s="2"/>
      <c r="E15" s="66" t="s">
        <v>4</v>
      </c>
      <c r="F15" s="66"/>
      <c r="G15" s="6">
        <f>G14</f>
        <v>0</v>
      </c>
      <c r="H15" s="16" t="s">
        <v>6</v>
      </c>
      <c r="Q15" s="20"/>
    </row>
    <row r="16" spans="1:31" s="16" customFormat="1" x14ac:dyDescent="0.2">
      <c r="Q16" s="20"/>
    </row>
    <row r="17" spans="1:29" s="16" customFormat="1" ht="12" x14ac:dyDescent="0.2">
      <c r="B17" s="16" t="s">
        <v>7</v>
      </c>
      <c r="D17" s="44" t="s">
        <v>88</v>
      </c>
      <c r="F17" s="44" t="s">
        <v>89</v>
      </c>
      <c r="H17" s="44" t="s">
        <v>84</v>
      </c>
      <c r="J17" s="44" t="s">
        <v>85</v>
      </c>
      <c r="L17" s="44" t="s">
        <v>86</v>
      </c>
      <c r="N17" s="44" t="s">
        <v>87</v>
      </c>
      <c r="Q17" s="44" t="s">
        <v>90</v>
      </c>
      <c r="S17" s="44" t="s">
        <v>91</v>
      </c>
      <c r="U17" s="44" t="s">
        <v>92</v>
      </c>
      <c r="W17" s="44" t="s">
        <v>93</v>
      </c>
      <c r="Y17" s="44" t="s">
        <v>94</v>
      </c>
      <c r="AA17" s="44" t="s">
        <v>95</v>
      </c>
      <c r="AC17" s="42" t="s">
        <v>120</v>
      </c>
    </row>
    <row r="18" spans="1:29" s="16" customFormat="1" ht="15" x14ac:dyDescent="0.25">
      <c r="A18" s="16" t="s">
        <v>8</v>
      </c>
      <c r="B18" s="16" t="s">
        <v>103</v>
      </c>
      <c r="D18" s="57"/>
      <c r="E18" s="58"/>
      <c r="F18" s="57"/>
      <c r="G18" s="58"/>
      <c r="H18" s="57"/>
      <c r="I18" s="58"/>
      <c r="J18" s="57"/>
      <c r="K18" s="58"/>
      <c r="L18" s="57"/>
      <c r="M18" s="58"/>
      <c r="N18" s="57"/>
      <c r="O18" s="58"/>
      <c r="P18" s="58"/>
      <c r="Q18" s="57"/>
      <c r="R18" s="58"/>
      <c r="S18" s="57"/>
      <c r="T18" s="58"/>
      <c r="U18" s="57"/>
      <c r="V18" s="58"/>
      <c r="W18" s="57"/>
      <c r="X18" s="58"/>
      <c r="Y18" s="57"/>
      <c r="Z18" s="58"/>
      <c r="AA18" s="57"/>
      <c r="AC18" s="39" t="s">
        <v>121</v>
      </c>
    </row>
    <row r="19" spans="1:29" s="16" customFormat="1" ht="15" x14ac:dyDescent="0.25">
      <c r="B19" s="53" t="s">
        <v>102</v>
      </c>
      <c r="D19" s="57"/>
      <c r="E19" s="58"/>
      <c r="F19" s="57"/>
      <c r="G19" s="58"/>
      <c r="H19" s="57"/>
      <c r="I19" s="58"/>
      <c r="J19" s="57"/>
      <c r="K19" s="58"/>
      <c r="L19" s="57"/>
      <c r="M19" s="58"/>
      <c r="N19" s="57"/>
      <c r="O19" s="58"/>
      <c r="P19" s="58"/>
      <c r="Q19" s="57"/>
      <c r="R19" s="58"/>
      <c r="S19" s="57"/>
      <c r="T19" s="58"/>
      <c r="U19" s="57"/>
      <c r="V19" s="58"/>
      <c r="W19" s="57"/>
      <c r="X19" s="58"/>
      <c r="Y19" s="57"/>
      <c r="Z19" s="58"/>
      <c r="AA19" s="57"/>
    </row>
    <row r="20" spans="1:29" s="16" customFormat="1" ht="15" x14ac:dyDescent="0.25">
      <c r="B20" s="53"/>
      <c r="C20" s="16" t="s">
        <v>106</v>
      </c>
      <c r="D20" s="57"/>
      <c r="E20" s="58"/>
      <c r="F20" s="57"/>
      <c r="G20" s="58"/>
      <c r="H20" s="57"/>
      <c r="I20" s="58"/>
      <c r="J20" s="57"/>
      <c r="K20" s="58"/>
      <c r="L20" s="57"/>
      <c r="M20" s="58"/>
      <c r="N20" s="57"/>
      <c r="O20" s="58"/>
      <c r="P20" s="58"/>
      <c r="Q20" s="57"/>
      <c r="R20" s="58"/>
      <c r="S20" s="57"/>
      <c r="T20" s="58"/>
      <c r="U20" s="57"/>
      <c r="V20" s="58"/>
      <c r="W20" s="57"/>
      <c r="X20" s="58"/>
      <c r="Y20" s="57"/>
      <c r="Z20" s="58"/>
      <c r="AA20" s="57"/>
    </row>
    <row r="21" spans="1:29" s="21" customFormat="1" ht="12" x14ac:dyDescent="0.2">
      <c r="A21" s="21" t="s">
        <v>9</v>
      </c>
      <c r="B21" s="21" t="s">
        <v>10</v>
      </c>
      <c r="D21" s="1"/>
      <c r="E21" s="21" t="s">
        <v>11</v>
      </c>
      <c r="F21" s="1"/>
      <c r="G21" s="21" t="s">
        <v>11</v>
      </c>
      <c r="H21" s="1"/>
      <c r="I21" s="21" t="s">
        <v>11</v>
      </c>
      <c r="J21" s="1"/>
      <c r="K21" s="21" t="s">
        <v>11</v>
      </c>
      <c r="L21" s="1"/>
      <c r="M21" s="21" t="s">
        <v>11</v>
      </c>
      <c r="N21" s="1"/>
      <c r="O21" s="21" t="s">
        <v>11</v>
      </c>
      <c r="Q21" s="1"/>
      <c r="R21" s="21" t="s">
        <v>11</v>
      </c>
      <c r="S21" s="1"/>
      <c r="T21" s="21" t="s">
        <v>11</v>
      </c>
      <c r="U21" s="1"/>
      <c r="V21" s="21" t="s">
        <v>11</v>
      </c>
      <c r="W21" s="1"/>
      <c r="X21" s="21" t="s">
        <v>11</v>
      </c>
      <c r="Y21" s="1"/>
      <c r="Z21" s="21" t="s">
        <v>11</v>
      </c>
      <c r="AA21" s="1"/>
      <c r="AB21" s="21" t="s">
        <v>11</v>
      </c>
      <c r="AC21" s="39" t="s">
        <v>122</v>
      </c>
    </row>
    <row r="22" spans="1:29" s="16" customFormat="1" ht="12" x14ac:dyDescent="0.2">
      <c r="A22" s="16" t="s">
        <v>12</v>
      </c>
      <c r="B22" s="16" t="s">
        <v>62</v>
      </c>
      <c r="D22" s="2"/>
      <c r="E22" s="16" t="s">
        <v>13</v>
      </c>
      <c r="F22" s="2"/>
      <c r="G22" s="16" t="s">
        <v>13</v>
      </c>
      <c r="H22" s="2"/>
      <c r="I22" s="16" t="s">
        <v>13</v>
      </c>
      <c r="J22" s="2"/>
      <c r="K22" s="16" t="s">
        <v>13</v>
      </c>
      <c r="L22" s="2"/>
      <c r="M22" s="16" t="s">
        <v>13</v>
      </c>
      <c r="N22" s="2"/>
      <c r="O22" s="16" t="s">
        <v>13</v>
      </c>
      <c r="Q22" s="2"/>
      <c r="R22" s="16" t="s">
        <v>13</v>
      </c>
      <c r="S22" s="2"/>
      <c r="T22" s="16" t="s">
        <v>13</v>
      </c>
      <c r="U22" s="2"/>
      <c r="V22" s="16" t="s">
        <v>13</v>
      </c>
      <c r="W22" s="2"/>
      <c r="X22" s="16" t="s">
        <v>13</v>
      </c>
      <c r="Y22" s="2"/>
      <c r="Z22" s="16" t="s">
        <v>13</v>
      </c>
      <c r="AA22" s="2"/>
      <c r="AB22" s="16" t="s">
        <v>13</v>
      </c>
      <c r="AC22" s="39" t="s">
        <v>125</v>
      </c>
    </row>
    <row r="23" spans="1:29" s="16" customFormat="1" ht="12" x14ac:dyDescent="0.2">
      <c r="B23" s="16" t="s">
        <v>14</v>
      </c>
      <c r="D23" s="29">
        <f>IF(D$22="omni","omni",D22+$H$3)</f>
        <v>0</v>
      </c>
      <c r="E23" s="16" t="s">
        <v>1</v>
      </c>
      <c r="F23" s="29">
        <f>IF(F$22="omni","omni",F22+$H$3)</f>
        <v>0</v>
      </c>
      <c r="G23" s="16" t="s">
        <v>1</v>
      </c>
      <c r="H23" s="29">
        <f>IF(H$22="omni","omni",H22+$H$3)</f>
        <v>0</v>
      </c>
      <c r="I23" s="16" t="s">
        <v>1</v>
      </c>
      <c r="J23" s="29">
        <f>IF(J$21="omni","omni",J22+$H$3)</f>
        <v>0</v>
      </c>
      <c r="K23" s="16" t="s">
        <v>1</v>
      </c>
      <c r="L23" s="29">
        <f>IF(L$21="omni","omni",L22+$H$3)</f>
        <v>0</v>
      </c>
      <c r="M23" s="16" t="s">
        <v>1</v>
      </c>
      <c r="N23" s="29">
        <f>IF(N$21="omni","omni",N22+$H$3)</f>
        <v>0</v>
      </c>
      <c r="O23" s="16" t="s">
        <v>1</v>
      </c>
      <c r="Q23" s="29">
        <f>IF(Q$22="omni","omni",Q22+$H$3)</f>
        <v>0</v>
      </c>
      <c r="R23" s="16" t="s">
        <v>1</v>
      </c>
      <c r="S23" s="29">
        <f>IF(S$22="omni","omni",S22+$H$3)</f>
        <v>0</v>
      </c>
      <c r="T23" s="16" t="s">
        <v>1</v>
      </c>
      <c r="U23" s="29">
        <f>IF(U$22="omni","omni",U22+$H$3)</f>
        <v>0</v>
      </c>
      <c r="V23" s="16" t="s">
        <v>1</v>
      </c>
      <c r="W23" s="29">
        <f>IF(W$21="omni","omni",W22+$H$3)</f>
        <v>0</v>
      </c>
      <c r="X23" s="16" t="s">
        <v>1</v>
      </c>
      <c r="Y23" s="29">
        <f>IF(Y$21="omni","omni",Y22+$H$3)</f>
        <v>0</v>
      </c>
      <c r="Z23" s="16" t="s">
        <v>1</v>
      </c>
      <c r="AA23" s="29">
        <f>IF(AA$21="omni","omni",AA22+$H$3)</f>
        <v>0</v>
      </c>
      <c r="AB23" s="16" t="s">
        <v>1</v>
      </c>
      <c r="AC23" s="39" t="s">
        <v>126</v>
      </c>
    </row>
    <row r="24" spans="1:29" s="16" customFormat="1" ht="12" x14ac:dyDescent="0.2">
      <c r="A24" s="16" t="s">
        <v>15</v>
      </c>
      <c r="B24" s="16" t="s">
        <v>16</v>
      </c>
      <c r="D24" s="7">
        <f>IF(D$22="omni","omni",IF($G$13-D22&lt;0,$G$13-D22+360,$G$13-D22))</f>
        <v>0</v>
      </c>
      <c r="E24" s="16" t="s">
        <v>17</v>
      </c>
      <c r="F24" s="7">
        <f>IF(F$22="omni","omni",IF($G$13-F22&lt;0,$G$13-F22+360,$G$13-F22))</f>
        <v>0</v>
      </c>
      <c r="G24" s="16" t="s">
        <v>17</v>
      </c>
      <c r="H24" s="7">
        <f>IF(H$22="omni","omni",IF($G$13-H22&lt;0,$G$13-H22+360,$G$13-H22))</f>
        <v>0</v>
      </c>
      <c r="I24" s="16" t="s">
        <v>17</v>
      </c>
      <c r="J24" s="7">
        <f>IF(J$21="omni","omni",IF($G$13-J22&lt;0,$G$13-J22+360,$G$13-J22))</f>
        <v>0</v>
      </c>
      <c r="K24" s="16" t="s">
        <v>17</v>
      </c>
      <c r="L24" s="7">
        <f>IF(L$21="omni","omni",IF($G$13-L22&lt;0,$G$13-L22+360,$G$13-L22))</f>
        <v>0</v>
      </c>
      <c r="M24" s="16" t="s">
        <v>17</v>
      </c>
      <c r="N24" s="7">
        <f>IF(N$21="omni","omni",IF($G$13-N22&lt;0,$G$13-N22+360,$G$13-N22))</f>
        <v>0</v>
      </c>
      <c r="O24" s="16" t="s">
        <v>17</v>
      </c>
      <c r="Q24" s="7">
        <f>IF(Q$22="omni","omni",IF($G$13-Q22&lt;0,$G$13-Q22+360,$G$13-Q22))</f>
        <v>0</v>
      </c>
      <c r="R24" s="16" t="s">
        <v>17</v>
      </c>
      <c r="S24" s="7">
        <f>IF(S$22="omni","omni",IF($G$13-S22&lt;0,$G$13-S22+360,$G$13-S22))</f>
        <v>0</v>
      </c>
      <c r="T24" s="16" t="s">
        <v>17</v>
      </c>
      <c r="U24" s="7">
        <f>IF(U$22="omni","omni",IF($G$13-U22&lt;0,$G$13-U22+360,$G$13-U22))</f>
        <v>0</v>
      </c>
      <c r="V24" s="16" t="s">
        <v>17</v>
      </c>
      <c r="W24" s="7">
        <f>IF(W$21="omni","omni",IF($G$13-W22&lt;0,$G$13-W22+360,$G$13-W22))</f>
        <v>0</v>
      </c>
      <c r="X24" s="16" t="s">
        <v>17</v>
      </c>
      <c r="Y24" s="7">
        <f>IF(Y$21="omni","omni",IF($G$13-Y22&lt;0,$G$13-Y22+360,$G$13-Y22))</f>
        <v>0</v>
      </c>
      <c r="Z24" s="16" t="s">
        <v>17</v>
      </c>
      <c r="AA24" s="7">
        <f>IF(AA$21="omni","omni",IF($G$13-AA22&lt;0,$G$13-AA22+360,$G$13-AA22))</f>
        <v>0</v>
      </c>
      <c r="AB24" s="16" t="s">
        <v>17</v>
      </c>
      <c r="AC24" s="39"/>
    </row>
    <row r="25" spans="1:29" s="21" customFormat="1" ht="12" x14ac:dyDescent="0.2">
      <c r="A25" s="21" t="s">
        <v>18</v>
      </c>
      <c r="B25" s="21" t="s">
        <v>56</v>
      </c>
      <c r="D25" s="8">
        <f>D21-ABS(D26)</f>
        <v>0</v>
      </c>
      <c r="E25" s="21" t="s">
        <v>19</v>
      </c>
      <c r="F25" s="8">
        <f>F21-ABS(F26)</f>
        <v>0</v>
      </c>
      <c r="G25" s="21" t="s">
        <v>19</v>
      </c>
      <c r="H25" s="8">
        <f>H21-ABS(H26)</f>
        <v>0</v>
      </c>
      <c r="I25" s="21" t="s">
        <v>19</v>
      </c>
      <c r="J25" s="8">
        <f>J21-ABS(J26)</f>
        <v>0</v>
      </c>
      <c r="K25" s="21" t="s">
        <v>19</v>
      </c>
      <c r="L25" s="8">
        <f>L21-ABS(L26)</f>
        <v>0</v>
      </c>
      <c r="M25" s="21" t="s">
        <v>19</v>
      </c>
      <c r="N25" s="8">
        <f>N21-ABS(N26)</f>
        <v>0</v>
      </c>
      <c r="O25" s="21" t="s">
        <v>19</v>
      </c>
      <c r="Q25" s="8">
        <f>Q21-ABS(Q26)</f>
        <v>0</v>
      </c>
      <c r="R25" s="21" t="s">
        <v>19</v>
      </c>
      <c r="S25" s="8">
        <f>S21-ABS(S26)</f>
        <v>0</v>
      </c>
      <c r="T25" s="21" t="s">
        <v>19</v>
      </c>
      <c r="U25" s="8">
        <f>U21-ABS(U26)</f>
        <v>0</v>
      </c>
      <c r="V25" s="21" t="s">
        <v>19</v>
      </c>
      <c r="W25" s="8">
        <f>W21-ABS(W26)</f>
        <v>0</v>
      </c>
      <c r="X25" s="21" t="s">
        <v>19</v>
      </c>
      <c r="Y25" s="8">
        <f>Y21-ABS(Y26)</f>
        <v>0</v>
      </c>
      <c r="Z25" s="21" t="s">
        <v>19</v>
      </c>
      <c r="AA25" s="8">
        <f>AA21-ABS(AA26)</f>
        <v>0</v>
      </c>
      <c r="AB25" s="21" t="s">
        <v>19</v>
      </c>
      <c r="AC25" s="39"/>
    </row>
    <row r="26" spans="1:29" s="22" customFormat="1" ht="12" x14ac:dyDescent="0.2">
      <c r="A26" s="22" t="s">
        <v>20</v>
      </c>
      <c r="B26" s="22" t="s">
        <v>21</v>
      </c>
      <c r="D26" s="4"/>
      <c r="E26" s="22" t="s">
        <v>19</v>
      </c>
      <c r="F26" s="4"/>
      <c r="G26" s="22" t="s">
        <v>19</v>
      </c>
      <c r="H26" s="4"/>
      <c r="I26" s="22" t="s">
        <v>19</v>
      </c>
      <c r="J26" s="4"/>
      <c r="K26" s="22" t="s">
        <v>19</v>
      </c>
      <c r="L26" s="4"/>
      <c r="M26" s="22" t="s">
        <v>19</v>
      </c>
      <c r="N26" s="4"/>
      <c r="O26" s="22" t="s">
        <v>19</v>
      </c>
      <c r="Q26" s="4"/>
      <c r="R26" s="22" t="s">
        <v>19</v>
      </c>
      <c r="S26" s="4"/>
      <c r="T26" s="22" t="s">
        <v>19</v>
      </c>
      <c r="U26" s="4"/>
      <c r="V26" s="22" t="s">
        <v>19</v>
      </c>
      <c r="W26" s="4"/>
      <c r="X26" s="22" t="s">
        <v>19</v>
      </c>
      <c r="Y26" s="4"/>
      <c r="Z26" s="22" t="s">
        <v>19</v>
      </c>
      <c r="AA26" s="4"/>
      <c r="AB26" s="22" t="s">
        <v>19</v>
      </c>
      <c r="AC26" s="39" t="s">
        <v>124</v>
      </c>
    </row>
    <row r="27" spans="1:29" s="16" customFormat="1" ht="12" x14ac:dyDescent="0.2">
      <c r="A27" s="16" t="s">
        <v>22</v>
      </c>
      <c r="B27" s="16" t="s">
        <v>23</v>
      </c>
      <c r="D27" s="2"/>
      <c r="E27" s="16" t="s">
        <v>17</v>
      </c>
      <c r="F27" s="2"/>
      <c r="G27" s="16" t="s">
        <v>17</v>
      </c>
      <c r="H27" s="2"/>
      <c r="I27" s="16" t="s">
        <v>17</v>
      </c>
      <c r="J27" s="2"/>
      <c r="K27" s="16" t="s">
        <v>17</v>
      </c>
      <c r="L27" s="2"/>
      <c r="M27" s="16" t="s">
        <v>17</v>
      </c>
      <c r="N27" s="2"/>
      <c r="O27" s="16" t="s">
        <v>17</v>
      </c>
      <c r="Q27" s="2"/>
      <c r="R27" s="16" t="s">
        <v>17</v>
      </c>
      <c r="S27" s="2"/>
      <c r="T27" s="16" t="s">
        <v>17</v>
      </c>
      <c r="U27" s="2"/>
      <c r="V27" s="16" t="s">
        <v>17</v>
      </c>
      <c r="W27" s="2"/>
      <c r="X27" s="16" t="s">
        <v>17</v>
      </c>
      <c r="Y27" s="2"/>
      <c r="Z27" s="16" t="s">
        <v>17</v>
      </c>
      <c r="AA27" s="2"/>
      <c r="AB27" s="16" t="s">
        <v>17</v>
      </c>
      <c r="AC27" s="39" t="s">
        <v>128</v>
      </c>
    </row>
    <row r="28" spans="1:29" s="22" customFormat="1" ht="12" x14ac:dyDescent="0.2">
      <c r="A28" s="22" t="s">
        <v>24</v>
      </c>
      <c r="B28" s="22" t="s">
        <v>25</v>
      </c>
      <c r="D28" s="3"/>
      <c r="E28" s="22" t="s">
        <v>19</v>
      </c>
      <c r="F28" s="3"/>
      <c r="G28" s="22" t="s">
        <v>19</v>
      </c>
      <c r="H28" s="3"/>
      <c r="I28" s="22" t="s">
        <v>19</v>
      </c>
      <c r="J28" s="3"/>
      <c r="K28" s="22" t="s">
        <v>19</v>
      </c>
      <c r="L28" s="3"/>
      <c r="M28" s="22" t="s">
        <v>19</v>
      </c>
      <c r="N28" s="3"/>
      <c r="O28" s="22" t="s">
        <v>19</v>
      </c>
      <c r="Q28" s="3"/>
      <c r="R28" s="22" t="s">
        <v>19</v>
      </c>
      <c r="S28" s="3"/>
      <c r="T28" s="22" t="s">
        <v>19</v>
      </c>
      <c r="U28" s="3"/>
      <c r="V28" s="22" t="s">
        <v>19</v>
      </c>
      <c r="W28" s="3"/>
      <c r="X28" s="22" t="s">
        <v>19</v>
      </c>
      <c r="Y28" s="3"/>
      <c r="Z28" s="22" t="s">
        <v>19</v>
      </c>
      <c r="AA28" s="3"/>
      <c r="AB28" s="22" t="s">
        <v>19</v>
      </c>
      <c r="AC28" s="39" t="s">
        <v>129</v>
      </c>
    </row>
    <row r="29" spans="1:29" s="16" customFormat="1" ht="12" x14ac:dyDescent="0.2">
      <c r="A29" s="16" t="s">
        <v>26</v>
      </c>
      <c r="B29" s="16" t="s">
        <v>27</v>
      </c>
      <c r="D29" s="2"/>
      <c r="E29" s="16" t="s">
        <v>28</v>
      </c>
      <c r="F29" s="2"/>
      <c r="G29" s="16" t="s">
        <v>28</v>
      </c>
      <c r="H29" s="2"/>
      <c r="I29" s="16" t="s">
        <v>28</v>
      </c>
      <c r="J29" s="2"/>
      <c r="K29" s="16" t="s">
        <v>28</v>
      </c>
      <c r="L29" s="2"/>
      <c r="M29" s="16" t="s">
        <v>28</v>
      </c>
      <c r="N29" s="2"/>
      <c r="O29" s="16" t="s">
        <v>28</v>
      </c>
      <c r="Q29" s="2"/>
      <c r="R29" s="16" t="s">
        <v>28</v>
      </c>
      <c r="S29" s="2"/>
      <c r="T29" s="16" t="s">
        <v>28</v>
      </c>
      <c r="U29" s="2"/>
      <c r="V29" s="16" t="s">
        <v>28</v>
      </c>
      <c r="W29" s="2"/>
      <c r="X29" s="16" t="s">
        <v>28</v>
      </c>
      <c r="Y29" s="2"/>
      <c r="Z29" s="16" t="s">
        <v>28</v>
      </c>
      <c r="AA29" s="2"/>
      <c r="AB29" s="16" t="s">
        <v>28</v>
      </c>
      <c r="AC29" s="39" t="s">
        <v>123</v>
      </c>
    </row>
    <row r="30" spans="1:29" s="16" customFormat="1" ht="12" x14ac:dyDescent="0.2">
      <c r="A30" s="22" t="s">
        <v>29</v>
      </c>
      <c r="B30" s="22" t="s">
        <v>30</v>
      </c>
      <c r="C30" s="22"/>
      <c r="D30" s="3"/>
      <c r="F30" s="3"/>
      <c r="H30" s="3"/>
      <c r="J30" s="3"/>
      <c r="L30" s="3"/>
      <c r="N30" s="3"/>
      <c r="Q30" s="3"/>
      <c r="S30" s="3"/>
      <c r="U30" s="3"/>
      <c r="W30" s="3"/>
      <c r="Y30" s="3"/>
      <c r="AA30" s="3"/>
      <c r="AC30" s="39" t="s">
        <v>127</v>
      </c>
    </row>
    <row r="31" spans="1:29" s="16" customFormat="1" ht="12" x14ac:dyDescent="0.2">
      <c r="A31" s="22"/>
      <c r="B31" s="22" t="s">
        <v>63</v>
      </c>
      <c r="C31" s="22"/>
      <c r="D31" s="3"/>
      <c r="F31" s="3"/>
      <c r="H31" s="3"/>
      <c r="J31" s="3"/>
      <c r="L31" s="3"/>
      <c r="N31" s="3"/>
      <c r="Q31" s="3"/>
      <c r="S31" s="3"/>
      <c r="U31" s="3"/>
      <c r="W31" s="3"/>
      <c r="Y31" s="3"/>
      <c r="AA31" s="3"/>
    </row>
    <row r="32" spans="1:29" s="16" customFormat="1" ht="12" x14ac:dyDescent="0.2">
      <c r="B32" s="22" t="s">
        <v>31</v>
      </c>
      <c r="C32" s="22"/>
      <c r="D32" s="3"/>
      <c r="F32" s="3"/>
      <c r="H32" s="3"/>
      <c r="J32" s="3"/>
      <c r="L32" s="3"/>
      <c r="N32" s="3"/>
      <c r="Q32" s="3"/>
      <c r="S32" s="3"/>
      <c r="U32" s="3"/>
      <c r="W32" s="3"/>
      <c r="Y32" s="3"/>
      <c r="AA32" s="3"/>
      <c r="AC32" s="39"/>
    </row>
    <row r="33" spans="1:29" s="16" customFormat="1" ht="12" x14ac:dyDescent="0.2">
      <c r="B33" s="22" t="s">
        <v>64</v>
      </c>
      <c r="C33" s="22"/>
      <c r="D33" s="3"/>
      <c r="F33" s="3"/>
      <c r="H33" s="3"/>
      <c r="J33" s="3"/>
      <c r="L33" s="3"/>
      <c r="N33" s="3"/>
      <c r="Q33" s="3"/>
      <c r="S33" s="3"/>
      <c r="U33" s="3"/>
      <c r="W33" s="3"/>
      <c r="Y33" s="3"/>
      <c r="AA33" s="3"/>
      <c r="AC33" s="39"/>
    </row>
    <row r="34" spans="1:29" s="16" customFormat="1" ht="12" x14ac:dyDescent="0.2">
      <c r="B34" s="22" t="s">
        <v>32</v>
      </c>
      <c r="C34" s="22"/>
      <c r="D34" s="3"/>
      <c r="F34" s="3"/>
      <c r="H34" s="3"/>
      <c r="J34" s="3"/>
      <c r="L34" s="3"/>
      <c r="N34" s="3"/>
      <c r="Q34" s="3"/>
      <c r="S34" s="3"/>
      <c r="U34" s="3"/>
      <c r="W34" s="3"/>
      <c r="Y34" s="3"/>
      <c r="AA34" s="3"/>
    </row>
    <row r="35" spans="1:29" s="22" customFormat="1" ht="12" x14ac:dyDescent="0.2">
      <c r="A35" s="22" t="s">
        <v>29</v>
      </c>
      <c r="B35" s="22" t="s">
        <v>33</v>
      </c>
      <c r="D35" s="9">
        <f>SUM(D30:D34)</f>
        <v>0</v>
      </c>
      <c r="E35" s="22" t="s">
        <v>19</v>
      </c>
      <c r="F35" s="9">
        <f>SUM(F30:F34)</f>
        <v>0</v>
      </c>
      <c r="G35" s="22" t="s">
        <v>19</v>
      </c>
      <c r="H35" s="9">
        <f>SUM(H30:H34)</f>
        <v>0</v>
      </c>
      <c r="I35" s="22" t="s">
        <v>19</v>
      </c>
      <c r="J35" s="9">
        <f>SUM(J30:J34)</f>
        <v>0</v>
      </c>
      <c r="K35" s="22" t="s">
        <v>19</v>
      </c>
      <c r="L35" s="9">
        <f>SUM(L30:L34)</f>
        <v>0</v>
      </c>
      <c r="M35" s="22" t="s">
        <v>19</v>
      </c>
      <c r="N35" s="9">
        <f>SUM(N30:N34)</f>
        <v>0</v>
      </c>
      <c r="O35" s="22" t="s">
        <v>19</v>
      </c>
      <c r="Q35" s="9">
        <f>SUM(Q30:Q34)</f>
        <v>0</v>
      </c>
      <c r="R35" s="22" t="s">
        <v>19</v>
      </c>
      <c r="S35" s="9">
        <f>SUM(S30:S34)</f>
        <v>0</v>
      </c>
      <c r="T35" s="22" t="s">
        <v>19</v>
      </c>
      <c r="U35" s="9">
        <f>SUM(U30:U34)</f>
        <v>0</v>
      </c>
      <c r="V35" s="22" t="s">
        <v>19</v>
      </c>
      <c r="W35" s="9">
        <f>SUM(W30:W34)</f>
        <v>0</v>
      </c>
      <c r="X35" s="22" t="s">
        <v>19</v>
      </c>
      <c r="Y35" s="9">
        <f>SUM(Y30:Y34)</f>
        <v>0</v>
      </c>
      <c r="Z35" s="22" t="s">
        <v>19</v>
      </c>
      <c r="AA35" s="9">
        <f>SUM(AA30:AA34)</f>
        <v>0</v>
      </c>
      <c r="AB35" s="22" t="s">
        <v>19</v>
      </c>
    </row>
    <row r="36" spans="1:29" s="16" customFormat="1" ht="12" x14ac:dyDescent="0.2">
      <c r="A36" s="16" t="s">
        <v>34</v>
      </c>
      <c r="B36" s="16" t="s">
        <v>35</v>
      </c>
      <c r="D36" s="10">
        <f>D29*(10^(D35/10))</f>
        <v>0</v>
      </c>
      <c r="E36" s="16" t="s">
        <v>28</v>
      </c>
      <c r="F36" s="10">
        <f>F29*(10^(F35/10))</f>
        <v>0</v>
      </c>
      <c r="G36" s="16" t="s">
        <v>28</v>
      </c>
      <c r="H36" s="10">
        <f>H29*(10^(H35/10))</f>
        <v>0</v>
      </c>
      <c r="I36" s="16" t="s">
        <v>28</v>
      </c>
      <c r="J36" s="10">
        <f>J29*(10^(J35/10))</f>
        <v>0</v>
      </c>
      <c r="K36" s="16" t="s">
        <v>28</v>
      </c>
      <c r="L36" s="10">
        <f>L29*(10^(L35/10))</f>
        <v>0</v>
      </c>
      <c r="M36" s="16" t="s">
        <v>28</v>
      </c>
      <c r="N36" s="10">
        <f>N29*(10^(N35/10))</f>
        <v>0</v>
      </c>
      <c r="O36" s="16" t="s">
        <v>28</v>
      </c>
      <c r="Q36" s="10">
        <f>Q29*(10^(Q35/10))</f>
        <v>0</v>
      </c>
      <c r="R36" s="16" t="s">
        <v>28</v>
      </c>
      <c r="S36" s="10">
        <f>S29*(10^(S35/10))</f>
        <v>0</v>
      </c>
      <c r="T36" s="16" t="s">
        <v>28</v>
      </c>
      <c r="U36" s="10">
        <f>U29*(10^(U35/10))</f>
        <v>0</v>
      </c>
      <c r="V36" s="16" t="s">
        <v>28</v>
      </c>
      <c r="W36" s="10">
        <f>W29*(10^(W35/10))</f>
        <v>0</v>
      </c>
      <c r="X36" s="16" t="s">
        <v>28</v>
      </c>
      <c r="Y36" s="10">
        <f>Y29*(10^(Y35/10))</f>
        <v>0</v>
      </c>
      <c r="Z36" s="16" t="s">
        <v>28</v>
      </c>
      <c r="AA36" s="10">
        <f>AA29*(10^(AA35/10))</f>
        <v>0</v>
      </c>
      <c r="AB36" s="16" t="s">
        <v>28</v>
      </c>
    </row>
    <row r="37" spans="1:29" s="23" customFormat="1" ht="12" x14ac:dyDescent="0.2">
      <c r="A37" s="23" t="s">
        <v>36</v>
      </c>
      <c r="B37" s="23" t="s">
        <v>37</v>
      </c>
      <c r="D37" s="11">
        <f>D36*(10^(D21/10))</f>
        <v>0</v>
      </c>
      <c r="E37" s="23" t="s">
        <v>28</v>
      </c>
      <c r="F37" s="11">
        <f>F36*(10^(F21/10))</f>
        <v>0</v>
      </c>
      <c r="G37" s="23" t="s">
        <v>28</v>
      </c>
      <c r="H37" s="11">
        <f>H36*(10^(H21/10))</f>
        <v>0</v>
      </c>
      <c r="I37" s="23" t="s">
        <v>28</v>
      </c>
      <c r="J37" s="11">
        <f>J36*(10^(J21/10))</f>
        <v>0</v>
      </c>
      <c r="K37" s="23" t="s">
        <v>28</v>
      </c>
      <c r="L37" s="11">
        <f>L36*(10^(L21/10))</f>
        <v>0</v>
      </c>
      <c r="M37" s="23" t="s">
        <v>28</v>
      </c>
      <c r="N37" s="11">
        <f>N36*(10^(N21/10))</f>
        <v>0</v>
      </c>
      <c r="O37" s="23" t="s">
        <v>28</v>
      </c>
      <c r="Q37" s="11">
        <f>Q36*(10^(Q21/10))</f>
        <v>0</v>
      </c>
      <c r="R37" s="23" t="s">
        <v>28</v>
      </c>
      <c r="S37" s="11">
        <f>S36*(10^(S21/10))</f>
        <v>0</v>
      </c>
      <c r="T37" s="23" t="s">
        <v>28</v>
      </c>
      <c r="U37" s="11">
        <f>U36*(10^(U21/10))</f>
        <v>0</v>
      </c>
      <c r="V37" s="23" t="s">
        <v>28</v>
      </c>
      <c r="W37" s="11">
        <f>W36*(10^(W21/10))</f>
        <v>0</v>
      </c>
      <c r="X37" s="23" t="s">
        <v>28</v>
      </c>
      <c r="Y37" s="11">
        <f>Y36*(10^(Y21/10))</f>
        <v>0</v>
      </c>
      <c r="Z37" s="23" t="s">
        <v>28</v>
      </c>
      <c r="AA37" s="11">
        <f>AA36*(10^(AA21/10))</f>
        <v>0</v>
      </c>
      <c r="AB37" s="23" t="s">
        <v>28</v>
      </c>
    </row>
    <row r="38" spans="1:29" s="16" customFormat="1" ht="12" x14ac:dyDescent="0.2">
      <c r="A38" s="16" t="s">
        <v>38</v>
      </c>
      <c r="B38" s="16" t="s">
        <v>39</v>
      </c>
      <c r="D38" s="12">
        <f>D37*(10^((D26+D28)/10))</f>
        <v>0</v>
      </c>
      <c r="E38" s="16" t="s">
        <v>28</v>
      </c>
      <c r="F38" s="12">
        <f>F37*(10^((F26+F28)/10))</f>
        <v>0</v>
      </c>
      <c r="G38" s="16" t="s">
        <v>28</v>
      </c>
      <c r="H38" s="12">
        <f>H37*(10^((H26+H28)/10))</f>
        <v>0</v>
      </c>
      <c r="I38" s="16" t="s">
        <v>28</v>
      </c>
      <c r="J38" s="12">
        <f>J37*(10^((J26+J28)/10))</f>
        <v>0</v>
      </c>
      <c r="K38" s="16" t="s">
        <v>28</v>
      </c>
      <c r="L38" s="12">
        <f>L37*(10^((L26+L28)/10))</f>
        <v>0</v>
      </c>
      <c r="M38" s="16" t="s">
        <v>28</v>
      </c>
      <c r="N38" s="12">
        <f>N37*(10^((N26+N28)/10))</f>
        <v>0</v>
      </c>
      <c r="O38" s="16" t="s">
        <v>28</v>
      </c>
      <c r="P38" s="24"/>
      <c r="Q38" s="12">
        <f>Q37*(10^((Q26+Q28)/10))</f>
        <v>0</v>
      </c>
      <c r="R38" s="16" t="s">
        <v>28</v>
      </c>
      <c r="S38" s="12">
        <f>S37*(10^((S26+S28)/10))</f>
        <v>0</v>
      </c>
      <c r="T38" s="16" t="s">
        <v>28</v>
      </c>
      <c r="U38" s="12">
        <f>U37*(10^((U26+U28)/10))</f>
        <v>0</v>
      </c>
      <c r="V38" s="16" t="s">
        <v>28</v>
      </c>
      <c r="W38" s="12">
        <f>W37*(10^((W26+W28)/10))</f>
        <v>0</v>
      </c>
      <c r="X38" s="16" t="s">
        <v>28</v>
      </c>
      <c r="Y38" s="12">
        <f>Y37*(10^((Y26+Y28)/10))</f>
        <v>0</v>
      </c>
      <c r="Z38" s="16" t="s">
        <v>28</v>
      </c>
      <c r="AA38" s="12">
        <f>AA37*(10^((AA26+AA28)/10))</f>
        <v>0</v>
      </c>
      <c r="AB38" s="16" t="s">
        <v>28</v>
      </c>
      <c r="AC38" s="23"/>
    </row>
    <row r="39" spans="1:29" s="16" customFormat="1" ht="13.5" thickBot="1" x14ac:dyDescent="0.25">
      <c r="D39" s="25"/>
      <c r="F39" s="25"/>
      <c r="H39" s="25"/>
      <c r="Q39" s="20"/>
    </row>
    <row r="40" spans="1:29" s="16" customFormat="1" ht="13.5" thickBot="1" x14ac:dyDescent="0.25">
      <c r="B40" s="60" t="s">
        <v>70</v>
      </c>
      <c r="C40" s="60"/>
      <c r="D40" s="34"/>
      <c r="F40" s="25"/>
      <c r="H40" s="34"/>
      <c r="Q40" s="20"/>
      <c r="Y40" s="70" t="s">
        <v>119</v>
      </c>
      <c r="Z40" s="71"/>
      <c r="AA40" s="72">
        <f>SUM(D38+F38+H38+J38+L38+N38+Q38+S38+U38+W38+Y38+AA38)</f>
        <v>0</v>
      </c>
      <c r="AC40" s="40" t="str">
        <f>IF(D13&gt;AA40,"Congratulations.  Facility meets NRAO power density limits.","Facility does not meet NRAO protection criteria. Please continue with your design.")</f>
        <v>Facility does not meet NRAO protection criteria. Please continue with your design.</v>
      </c>
    </row>
    <row r="41" spans="1:29" s="16" customFormat="1" x14ac:dyDescent="0.2">
      <c r="B41" s="60" t="s">
        <v>70</v>
      </c>
      <c r="C41" s="60"/>
      <c r="D41" s="34"/>
      <c r="F41" s="25"/>
      <c r="H41" s="34"/>
      <c r="Q41" s="20"/>
    </row>
    <row r="42" spans="1:29" s="16" customFormat="1" ht="12" x14ac:dyDescent="0.2">
      <c r="C42" s="16" t="s">
        <v>67</v>
      </c>
      <c r="D42" s="30" t="e">
        <f>10^((10*LOG($D$36)-$D$31-$D$32)/10)</f>
        <v>#NUM!</v>
      </c>
      <c r="F42" s="30" t="e">
        <f>10^((10*LOG($F$36)-$F$31-$F$32)/10)</f>
        <v>#NUM!</v>
      </c>
      <c r="H42" s="30" t="e">
        <f>10^((10*LOG($H$36)-$H$31-$H$32)/10)</f>
        <v>#NUM!</v>
      </c>
      <c r="J42" s="30" t="e">
        <f>10^((10*LOG($J$36)-$J$31-$J$32)/10)</f>
        <v>#NUM!</v>
      </c>
      <c r="L42" s="30" t="e">
        <f>10^((10*LOG($L$36)-$L$31-$L$32)/10)</f>
        <v>#NUM!</v>
      </c>
      <c r="N42" s="30" t="e">
        <f>10^((10*LOG($N$36)-$N$31-$N$32)/10)</f>
        <v>#NUM!</v>
      </c>
      <c r="Q42" s="30" t="e">
        <f>10^((10*LOG($Q$36)-$Q$31-$Q$32)/10)</f>
        <v>#NUM!</v>
      </c>
      <c r="S42" s="30" t="e">
        <f>10^((10*LOG($S$36)-$S$31-$S$32)/10)</f>
        <v>#NUM!</v>
      </c>
      <c r="U42" s="30" t="e">
        <f>10^((10*LOG($U$36)-$U$31-$U$32)/10)</f>
        <v>#NUM!</v>
      </c>
      <c r="W42" s="30" t="e">
        <f>10^((10*LOG($W$36)-$W$31-$W$32)/10)</f>
        <v>#NUM!</v>
      </c>
      <c r="Y42" s="30" t="e">
        <f>10^((10*LOG($Y$36)-$Y$31-$Y$32)/10)</f>
        <v>#NUM!</v>
      </c>
      <c r="AA42" s="30" t="e">
        <f>10^((10*LOG($AA$36)-$AA$31-$AA$32)/10)</f>
        <v>#NUM!</v>
      </c>
    </row>
    <row r="43" spans="1:29" s="16" customFormat="1" ht="12" x14ac:dyDescent="0.2">
      <c r="D43" s="30" t="e">
        <f>10^((10*LOG($D$36)-$D$31-$D$32-$D$33)/10)</f>
        <v>#NUM!</v>
      </c>
      <c r="F43" s="30" t="e">
        <f>10^((10*LOG($F$36)-$F$31-$F$32-$F$33)/10)</f>
        <v>#NUM!</v>
      </c>
      <c r="H43" s="30" t="e">
        <f>10^((10*LOG($H$36)-$H$31-$H$32-$H$33)/10)</f>
        <v>#NUM!</v>
      </c>
      <c r="J43" s="30" t="e">
        <f>10^((10*LOG($J$36)-$J$31-$J$32-$J$33)/10)</f>
        <v>#NUM!</v>
      </c>
      <c r="L43" s="30" t="e">
        <f>10^((10*LOG($L$36)-$L$31-$L$32-$L$33)/10)</f>
        <v>#NUM!</v>
      </c>
      <c r="N43" s="30" t="e">
        <f>10^((10*LOG($N$36)-$N$31-$N$32-$N$33)/10)</f>
        <v>#NUM!</v>
      </c>
      <c r="Q43" s="30" t="e">
        <f>10^((10*LOG($Q$36)-$Q$31-$Q$32-$Q$33)/10)</f>
        <v>#NUM!</v>
      </c>
      <c r="S43" s="30" t="e">
        <f>10^((10*LOG($S$36)-$S$31-$S$32-$S$33)/10)</f>
        <v>#NUM!</v>
      </c>
      <c r="U43" s="30" t="e">
        <f>10^((10*LOG($U$36)-$U$31-$U$32-$U$33)/10)</f>
        <v>#NUM!</v>
      </c>
      <c r="W43" s="30" t="e">
        <f>10^((10*LOG($W$36)-$W$31-$W$32-$W$33)/10)</f>
        <v>#NUM!</v>
      </c>
      <c r="Y43" s="30" t="e">
        <f>10^((10*LOG($Y$36)-$Y$31-$Y$32-$Y$33)/10)</f>
        <v>#NUM!</v>
      </c>
      <c r="AA43" s="30" t="e">
        <f>10^((10*LOG($AA$36)-$AA$31-$AA$32-$AA$33)/10)</f>
        <v>#NUM!</v>
      </c>
    </row>
    <row r="44" spans="1:29" s="16" customFormat="1" x14ac:dyDescent="0.2">
      <c r="Q44" s="20"/>
    </row>
    <row r="45" spans="1:29" s="16" customFormat="1" x14ac:dyDescent="0.2">
      <c r="Q45" s="20"/>
    </row>
    <row r="46" spans="1:29" s="16" customFormat="1" x14ac:dyDescent="0.2">
      <c r="Q46" s="20"/>
    </row>
    <row r="47" spans="1:29" s="16" customFormat="1" x14ac:dyDescent="0.2">
      <c r="Q47" s="20"/>
    </row>
    <row r="48" spans="1:29" s="16" customFormat="1" x14ac:dyDescent="0.2">
      <c r="Q48" s="20"/>
    </row>
    <row r="49" spans="2:17" s="16" customFormat="1" x14ac:dyDescent="0.2">
      <c r="B49" s="16" t="str">
        <f t="shared" ref="B49:C56" si="1">B2</f>
        <v>NRQZ#</v>
      </c>
      <c r="C49" s="16">
        <f t="shared" si="1"/>
        <v>0</v>
      </c>
      <c r="Q49" s="20"/>
    </row>
    <row r="50" spans="2:17" s="16" customFormat="1" x14ac:dyDescent="0.2">
      <c r="Q50" s="20"/>
    </row>
    <row r="51" spans="2:17" s="16" customFormat="1" x14ac:dyDescent="0.2">
      <c r="Q51" s="20"/>
    </row>
    <row r="52" spans="2:17" s="16" customFormat="1" x14ac:dyDescent="0.2">
      <c r="Q52" s="20"/>
    </row>
    <row r="53" spans="2:17" s="16" customFormat="1" x14ac:dyDescent="0.2">
      <c r="Q53" s="20"/>
    </row>
    <row r="54" spans="2:17" s="16" customFormat="1" x14ac:dyDescent="0.2">
      <c r="B54" s="16" t="str">
        <f t="shared" si="1"/>
        <v>Site Name</v>
      </c>
      <c r="C54" s="16">
        <f t="shared" si="1"/>
        <v>0</v>
      </c>
      <c r="Q54" s="20"/>
    </row>
    <row r="55" spans="2:17" s="16" customFormat="1" x14ac:dyDescent="0.2">
      <c r="B55" s="16" t="str">
        <f t="shared" si="1"/>
        <v>Location</v>
      </c>
      <c r="C55" s="16">
        <f t="shared" si="1"/>
        <v>0</v>
      </c>
      <c r="Q55" s="20"/>
    </row>
    <row r="56" spans="2:17" s="16" customFormat="1" x14ac:dyDescent="0.2">
      <c r="B56" s="16" t="str">
        <f t="shared" si="1"/>
        <v>City/State</v>
      </c>
      <c r="C56" s="16">
        <f t="shared" si="1"/>
        <v>0</v>
      </c>
      <c r="Q56" s="20"/>
    </row>
    <row r="57" spans="2:17" s="16" customFormat="1" x14ac:dyDescent="0.2">
      <c r="Q57" s="20"/>
    </row>
    <row r="58" spans="2:17" s="16" customFormat="1" x14ac:dyDescent="0.2">
      <c r="Q58" s="20"/>
    </row>
    <row r="59" spans="2:17" s="16" customFormat="1" x14ac:dyDescent="0.2">
      <c r="Q59" s="20"/>
    </row>
    <row r="60" spans="2:17" s="16" customFormat="1" x14ac:dyDescent="0.2">
      <c r="F60" s="26"/>
      <c r="G60" s="26"/>
      <c r="H60" s="26"/>
      <c r="Q60" s="20"/>
    </row>
    <row r="61" spans="2:17" s="16" customFormat="1" x14ac:dyDescent="0.2">
      <c r="F61" s="26"/>
      <c r="G61" s="26"/>
      <c r="H61" s="26"/>
      <c r="J61" s="39"/>
      <c r="Q61" s="20"/>
    </row>
    <row r="62" spans="2:17" s="16" customFormat="1" x14ac:dyDescent="0.2">
      <c r="F62" s="26"/>
      <c r="G62" s="26"/>
      <c r="H62" s="26"/>
      <c r="I62" s="18" t="s">
        <v>40</v>
      </c>
      <c r="Q62" s="20"/>
    </row>
    <row r="63" spans="2:17" s="16" customFormat="1" x14ac:dyDescent="0.2">
      <c r="F63" s="26"/>
      <c r="G63" s="26"/>
      <c r="H63" s="26"/>
      <c r="J63" s="39"/>
      <c r="Q63" s="20"/>
    </row>
    <row r="64" spans="2:17" s="16" customFormat="1" x14ac:dyDescent="0.2">
      <c r="F64" s="18" t="s">
        <v>41</v>
      </c>
      <c r="G64" s="26"/>
      <c r="H64" s="26"/>
      <c r="Q64" s="20"/>
    </row>
    <row r="65" spans="2:31" s="16" customFormat="1" x14ac:dyDescent="0.2">
      <c r="B65" s="16" t="s">
        <v>69</v>
      </c>
      <c r="H65" s="16" t="s">
        <v>42</v>
      </c>
      <c r="Q65" s="20"/>
    </row>
    <row r="66" spans="2:31" s="16" customFormat="1" x14ac:dyDescent="0.2">
      <c r="D66" s="16" t="s">
        <v>43</v>
      </c>
      <c r="Q66" s="20"/>
      <c r="AE66" s="39"/>
    </row>
    <row r="67" spans="2:31" s="16" customFormat="1" x14ac:dyDescent="0.2">
      <c r="B67" s="31"/>
      <c r="C67" s="16" t="s">
        <v>77</v>
      </c>
      <c r="D67" s="16" t="s">
        <v>44</v>
      </c>
      <c r="H67" s="13">
        <f>B67*3280.84</f>
        <v>0</v>
      </c>
      <c r="J67" s="39" t="s">
        <v>115</v>
      </c>
      <c r="Q67" s="20"/>
      <c r="AE67" s="39"/>
    </row>
    <row r="68" spans="2:31" s="16" customFormat="1" x14ac:dyDescent="0.2">
      <c r="B68" s="10">
        <f>SUM(E9:F10)*3.280839895</f>
        <v>0</v>
      </c>
      <c r="C68" s="16" t="s">
        <v>73</v>
      </c>
      <c r="D68" s="16" t="s">
        <v>45</v>
      </c>
      <c r="H68" s="14">
        <f>B68-B69</f>
        <v>0</v>
      </c>
      <c r="Q68" s="20"/>
      <c r="AE68" s="39"/>
    </row>
    <row r="69" spans="2:31" s="16" customFormat="1" x14ac:dyDescent="0.2">
      <c r="B69" s="32"/>
      <c r="C69" s="16" t="s">
        <v>78</v>
      </c>
      <c r="D69" s="16" t="s">
        <v>46</v>
      </c>
      <c r="F69" s="24" t="e">
        <f>DEGREES(ATAN(H68/H67))</f>
        <v>#DIV/0!</v>
      </c>
      <c r="G69" s="16" t="s">
        <v>17</v>
      </c>
      <c r="J69" s="39" t="s">
        <v>116</v>
      </c>
      <c r="Q69" s="20"/>
      <c r="AE69" s="39"/>
    </row>
    <row r="70" spans="2:31" s="16" customFormat="1" x14ac:dyDescent="0.2">
      <c r="B70" s="27"/>
      <c r="D70" s="61" t="s">
        <v>65</v>
      </c>
      <c r="E70" s="61"/>
      <c r="F70" s="61"/>
      <c r="G70" s="61"/>
      <c r="H70" s="61"/>
      <c r="Q70" s="20"/>
      <c r="AE70" s="39"/>
    </row>
    <row r="71" spans="2:31" s="16" customFormat="1" x14ac:dyDescent="0.2">
      <c r="B71" s="27"/>
      <c r="D71" s="61" t="s">
        <v>66</v>
      </c>
      <c r="E71" s="61"/>
      <c r="F71" s="61"/>
      <c r="G71" s="61"/>
      <c r="H71" s="61"/>
      <c r="Q71" s="20"/>
      <c r="AE71" s="39"/>
    </row>
    <row r="72" spans="2:31" s="16" customFormat="1" x14ac:dyDescent="0.2">
      <c r="B72" s="18" t="s">
        <v>47</v>
      </c>
      <c r="Q72" s="20"/>
      <c r="AE72" s="39"/>
    </row>
    <row r="73" spans="2:31" s="16" customFormat="1" x14ac:dyDescent="0.2">
      <c r="C73" s="17" t="s">
        <v>57</v>
      </c>
      <c r="D73" s="15">
        <f>IF(D27=0,0,$F$69-D27*COS(RADIANS($G$13-D22)))</f>
        <v>0</v>
      </c>
      <c r="F73" s="15">
        <f>IF(F27=0,0,$F$69-F27*COS(RADIANS($G$13-F22)))</f>
        <v>0</v>
      </c>
      <c r="H73" s="15">
        <f>IF(H27=0,0,$F$69-H27*COS(RADIANS($G$13-H22)))</f>
        <v>0</v>
      </c>
      <c r="J73" s="15">
        <f>IF(J27=0,0,$F$69-J27*COS(RADIANS($G$13-J22)))</f>
        <v>0</v>
      </c>
      <c r="L73" s="15">
        <f>IF(L27=0,0,$F$69-L27*COS(RADIANS($G$13-L22)))</f>
        <v>0</v>
      </c>
      <c r="N73" s="15">
        <f>IF(N27=0,0,$F$69-N27*COS(RADIANS($G$13-N22)))</f>
        <v>0</v>
      </c>
      <c r="Q73" s="20"/>
      <c r="AE73" s="39"/>
    </row>
    <row r="74" spans="2:31" s="16" customFormat="1" x14ac:dyDescent="0.2">
      <c r="C74" s="17" t="s">
        <v>48</v>
      </c>
      <c r="D74" s="15">
        <f>IF(D73&lt;0,360+D73,0+D73)</f>
        <v>0</v>
      </c>
      <c r="E74" s="16" t="s">
        <v>17</v>
      </c>
      <c r="F74" s="15">
        <f>IF(F73&lt;0,360+F73,0+F73)</f>
        <v>0</v>
      </c>
      <c r="G74" s="16" t="s">
        <v>17</v>
      </c>
      <c r="H74" s="15">
        <f>IF(H73&lt;0,360+H73,0+H73)</f>
        <v>0</v>
      </c>
      <c r="I74" s="16" t="s">
        <v>17</v>
      </c>
      <c r="J74" s="15">
        <f>IF(J73&lt;0,360+J73,0+J73)</f>
        <v>0</v>
      </c>
      <c r="L74" s="15">
        <f>IF(L73&lt;0,360+L73,0+L73)</f>
        <v>0</v>
      </c>
      <c r="N74" s="15">
        <f>IF(N73&lt;0,360+N73,0+N73)</f>
        <v>0</v>
      </c>
      <c r="Q74" s="20"/>
    </row>
    <row r="75" spans="2:31" s="16" customFormat="1" x14ac:dyDescent="0.2">
      <c r="C75" s="17"/>
      <c r="D75" s="28"/>
      <c r="F75" s="39" t="s">
        <v>117</v>
      </c>
      <c r="H75" s="28"/>
      <c r="Q75" s="20"/>
    </row>
    <row r="76" spans="2:31" s="16" customFormat="1" x14ac:dyDescent="0.2">
      <c r="B76" s="16" t="s">
        <v>49</v>
      </c>
      <c r="F76" s="39" t="s">
        <v>118</v>
      </c>
      <c r="Q76" s="20"/>
    </row>
    <row r="77" spans="2:31" s="16" customFormat="1" x14ac:dyDescent="0.2">
      <c r="B77" s="16" t="s">
        <v>50</v>
      </c>
      <c r="Q77" s="20"/>
    </row>
    <row r="78" spans="2:31" s="16" customFormat="1" x14ac:dyDescent="0.2">
      <c r="B78" s="16" t="s">
        <v>68</v>
      </c>
      <c r="Q78" s="20"/>
    </row>
    <row r="79" spans="2:31" s="16" customFormat="1" x14ac:dyDescent="0.2">
      <c r="B79" s="16" t="s">
        <v>51</v>
      </c>
      <c r="Q79" s="20"/>
    </row>
    <row r="80" spans="2:31" s="16" customFormat="1" x14ac:dyDescent="0.2">
      <c r="B80" s="16" t="s">
        <v>52</v>
      </c>
      <c r="Q80" s="20"/>
    </row>
    <row r="81" spans="2:17" s="16" customFormat="1" x14ac:dyDescent="0.2">
      <c r="Q81" s="20"/>
    </row>
    <row r="82" spans="2:17" s="16" customFormat="1" x14ac:dyDescent="0.2">
      <c r="B82" s="16" t="s">
        <v>53</v>
      </c>
      <c r="Q82" s="20"/>
    </row>
    <row r="83" spans="2:17" s="16" customFormat="1" x14ac:dyDescent="0.2">
      <c r="B83" s="16" t="s">
        <v>54</v>
      </c>
      <c r="Q83" s="20"/>
    </row>
    <row r="84" spans="2:17" s="16" customFormat="1" x14ac:dyDescent="0.2">
      <c r="Q84" s="20"/>
    </row>
    <row r="85" spans="2:17" s="16" customFormat="1" x14ac:dyDescent="0.2">
      <c r="B85" s="16" t="s">
        <v>61</v>
      </c>
      <c r="Q85" s="20"/>
    </row>
    <row r="86" spans="2:17" s="16" customFormat="1" x14ac:dyDescent="0.2">
      <c r="B86" s="18" t="s">
        <v>58</v>
      </c>
      <c r="Q86" s="20"/>
    </row>
    <row r="87" spans="2:17" s="16" customFormat="1" x14ac:dyDescent="0.2">
      <c r="Q87" s="20"/>
    </row>
    <row r="88" spans="2:17" s="16" customFormat="1" x14ac:dyDescent="0.2">
      <c r="B88" s="16" t="s">
        <v>55</v>
      </c>
      <c r="Q88" s="20"/>
    </row>
    <row r="89" spans="2:17" s="16" customFormat="1" x14ac:dyDescent="0.2">
      <c r="Q89" s="20"/>
    </row>
    <row r="90" spans="2:17" s="16" customFormat="1" x14ac:dyDescent="0.2">
      <c r="Q90" s="20"/>
    </row>
    <row r="91" spans="2:17" s="16" customFormat="1" x14ac:dyDescent="0.2">
      <c r="Q91" s="20"/>
    </row>
    <row r="92" spans="2:17" s="16" customFormat="1" x14ac:dyDescent="0.2">
      <c r="Q92" s="20"/>
    </row>
    <row r="93" spans="2:17" s="16" customFormat="1" x14ac:dyDescent="0.2">
      <c r="Q93" s="20"/>
    </row>
    <row r="94" spans="2:17" s="16" customFormat="1" x14ac:dyDescent="0.2">
      <c r="Q94" s="20"/>
    </row>
    <row r="95" spans="2:17" s="16" customFormat="1" x14ac:dyDescent="0.2">
      <c r="Q95" s="20"/>
    </row>
    <row r="96" spans="2:17" s="16" customFormat="1" x14ac:dyDescent="0.2">
      <c r="Q96" s="20"/>
    </row>
    <row r="97" spans="17:29" s="16" customFormat="1" x14ac:dyDescent="0.2">
      <c r="Q97" s="20"/>
    </row>
    <row r="98" spans="17:29" s="16" customFormat="1" x14ac:dyDescent="0.2">
      <c r="Q98" s="20"/>
    </row>
    <row r="99" spans="17:29" s="16" customFormat="1" x14ac:dyDescent="0.2">
      <c r="Q99" s="20"/>
    </row>
    <row r="100" spans="17:29" s="16" customFormat="1" x14ac:dyDescent="0.2">
      <c r="Q100" s="20"/>
    </row>
    <row r="101" spans="17:29" s="16" customFormat="1" x14ac:dyDescent="0.2">
      <c r="Q101" s="20"/>
    </row>
    <row r="102" spans="17:29" x14ac:dyDescent="0.2">
      <c r="AC102" s="16"/>
    </row>
  </sheetData>
  <sheetProtection algorithmName="SHA-512" hashValue="ECJWbYL2TW+KQ6IMsRIUhxJp1Mn87W/xV/3uYrd55n93NsOyDNPVxPwZV00I/s/rAvtFNc0z9xJsuvfGfFLjSg==" saltValue="FSywz40G0F+Ymr92R12Big==" spinCount="100000" sheet="1" insertColumns="0" selectLockedCells="1"/>
  <mergeCells count="15">
    <mergeCell ref="D71:H71"/>
    <mergeCell ref="D70:H70"/>
    <mergeCell ref="E7:F7"/>
    <mergeCell ref="E8:F8"/>
    <mergeCell ref="E9:F9"/>
    <mergeCell ref="B10:C10"/>
    <mergeCell ref="E10:F10"/>
    <mergeCell ref="E11:F11"/>
    <mergeCell ref="A13:C13"/>
    <mergeCell ref="E13:F13"/>
    <mergeCell ref="E14:F14"/>
    <mergeCell ref="E15:F15"/>
    <mergeCell ref="B11:C11"/>
    <mergeCell ref="B40:C40"/>
    <mergeCell ref="B41:C41"/>
  </mergeCells>
  <pageMargins left="0.7" right="0.7" top="0.75" bottom="0.75" header="0.3" footer="0.3"/>
  <pageSetup paperSize="5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8" sqref="B18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0" sqref="O4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Site inspection worksheet</vt:lpstr>
      <vt:lpstr>Applicant Comments</vt:lpstr>
      <vt:lpstr>Alpha +45°</vt:lpstr>
      <vt:lpstr>Beta +45°</vt:lpstr>
      <vt:lpstr>Gamma +45°</vt:lpstr>
      <vt:lpstr>Alpha -45°</vt:lpstr>
      <vt:lpstr>Beta -45°</vt:lpstr>
      <vt:lpstr>Gamma -45°</vt:lpstr>
    </vt:vector>
  </TitlesOfParts>
  <Company>NRAO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 Woody</dc:creator>
  <cp:lastModifiedBy>Paulette W. Woody</cp:lastModifiedBy>
  <cp:lastPrinted>2017-08-01T14:29:49Z</cp:lastPrinted>
  <dcterms:created xsi:type="dcterms:W3CDTF">2006-04-25T17:23:04Z</dcterms:created>
  <dcterms:modified xsi:type="dcterms:W3CDTF">2021-02-11T17:33:57Z</dcterms:modified>
</cp:coreProperties>
</file>